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bdo Ibrahiem\Downloads\"/>
    </mc:Choice>
  </mc:AlternateContent>
  <xr:revisionPtr revIDLastSave="0" documentId="13_ncr:1_{B3CEDF7C-F7B8-4C29-A85C-19384FF473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سجل زمني أسبوعي" sheetId="2" r:id="rId1"/>
  </sheets>
  <definedNames>
    <definedName name="_xlnm.Print_Titles" localSheetId="0">'سجل زمني أسبوعي'!$9:$9</definedName>
    <definedName name="العنوان1">جدول_زمني[[#Headers],[اليوم]]</definedName>
    <definedName name="منطقة_عنوان_الصف1..C5">'سجل زمني أسبوعي'!$B$5</definedName>
    <definedName name="منطقة_عنوان_الصف2..G4">'سجل زمني أسبوعي'!$F$5</definedName>
    <definedName name="منطقة_عنوان_الصف3..H15">'سجل زمني أسبوعي'!$C$17</definedName>
    <definedName name="منطقة_عنوان_الصف4..G16">'سجل زمني أسبوعي'!#REF!</definedName>
    <definedName name="منطقة_عنوان_الصف5..H17">'سجل زمني أسبوعي'!$C$18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E22" i="2"/>
  <c r="G20" i="2"/>
  <c r="H20" i="2" s="1"/>
  <c r="I20" i="2" s="1"/>
  <c r="E20" i="2"/>
  <c r="C20" i="2"/>
  <c r="F13" i="2"/>
  <c r="F14" i="2"/>
  <c r="H10" i="2"/>
  <c r="H11" i="2"/>
  <c r="H12" i="2"/>
  <c r="H13" i="2"/>
  <c r="H14" i="2"/>
  <c r="H15" i="2"/>
  <c r="H16" i="2"/>
  <c r="F10" i="2"/>
  <c r="F11" i="2"/>
  <c r="F12" i="2"/>
  <c r="I12" i="2" s="1"/>
  <c r="F15" i="2"/>
  <c r="F16" i="2"/>
  <c r="I11" i="2" l="1"/>
  <c r="I16" i="2"/>
  <c r="I10" i="2"/>
  <c r="G17" i="2"/>
  <c r="I13" i="2"/>
  <c r="I14" i="2"/>
  <c r="I15" i="2"/>
  <c r="H17" i="2"/>
  <c r="E24" i="2" s="1"/>
  <c r="C13" i="2"/>
  <c r="B13" i="2" s="1"/>
  <c r="C11" i="2" l="1"/>
  <c r="B11" i="2" s="1"/>
  <c r="C15" i="2"/>
  <c r="B15" i="2" s="1"/>
  <c r="C10" i="2"/>
  <c r="B10" i="2" s="1"/>
  <c r="C14" i="2"/>
  <c r="B14" i="2" s="1"/>
  <c r="C12" i="2"/>
  <c r="B12" i="2" s="1"/>
  <c r="C16" i="2"/>
  <c r="B16" i="2" s="1"/>
  <c r="F17" i="2"/>
  <c r="I17" i="2" l="1"/>
  <c r="E23" i="2" s="1"/>
  <c r="E25" i="2" s="1"/>
</calcChain>
</file>

<file path=xl/sharedStrings.xml><?xml version="1.0" encoding="utf-8"?>
<sst xmlns="http://schemas.openxmlformats.org/spreadsheetml/2006/main" count="34" uniqueCount="32">
  <si>
    <t>اسم الشركة</t>
  </si>
  <si>
    <t>الموظف:</t>
  </si>
  <si>
    <t>هاتف الموظف:</t>
  </si>
  <si>
    <t>المدير:</t>
  </si>
  <si>
    <t>البريد الإلكتروني للموظف:</t>
  </si>
  <si>
    <t>نهاية الأسبوع:</t>
  </si>
  <si>
    <t>اليوم</t>
  </si>
  <si>
    <t>التاريخ</t>
  </si>
  <si>
    <t>الإجمالي</t>
  </si>
  <si>
    <t>توقيع الموظف</t>
  </si>
  <si>
    <t>توقيع المدير</t>
  </si>
  <si>
    <t>وقت الحضور</t>
  </si>
  <si>
    <t>وقت الإنصراف</t>
  </si>
  <si>
    <t>الوقت الإضافي</t>
  </si>
  <si>
    <t>إجمالي التأخير</t>
  </si>
  <si>
    <t>بداية الدوام</t>
  </si>
  <si>
    <t>نهاية الدوام</t>
  </si>
  <si>
    <t>جدول فترات الدوام الرسمي</t>
  </si>
  <si>
    <t>التأخير في الحضور (بالدقيقة)</t>
  </si>
  <si>
    <t>الإنصراف المبكر (بالدقيقة)</t>
  </si>
  <si>
    <t>عدد أيام العمل</t>
  </si>
  <si>
    <t>عدد دقائق العمل الرسمية</t>
  </si>
  <si>
    <t>الأجر في الشهر</t>
  </si>
  <si>
    <t>الأجر في اليوم</t>
  </si>
  <si>
    <t>الأجر في الساعة</t>
  </si>
  <si>
    <t>الأجر في الدقيقة</t>
  </si>
  <si>
    <t>إجمالي الخصم</t>
  </si>
  <si>
    <t>إجمالي الإضافي</t>
  </si>
  <si>
    <t>الراتب النهائي</t>
  </si>
  <si>
    <t>إجمالي الراتب طبقاً لأيام العمل</t>
  </si>
  <si>
    <t>جدول الحضور والإنصراف الإسبوعي</t>
  </si>
  <si>
    <t>نموذجي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</si>
</sst>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[&lt;=9999999]###\-####;\(###\)\ ###\-####"/>
    <numFmt numFmtId="165" formatCode="&quot;ر.س.‏&quot;\ #,##0.00_-"/>
    <numFmt numFmtId="166" formatCode="&quot;ر.س.‏&quot;\ #,##0_-"/>
    <numFmt numFmtId="167" formatCode="[$-1010000]yyyy/mm/dd;@"/>
    <numFmt numFmtId="168" formatCode="[$-1000401]h:mm\ AM/PM;@"/>
    <numFmt numFmtId="169" formatCode="0.000"/>
  </numFmts>
  <fonts count="7" x14ac:knownFonts="1">
    <font>
      <sz val="11"/>
      <color theme="1"/>
      <name val="Arial"/>
      <family val="2"/>
      <scheme val="minor"/>
    </font>
    <font>
      <sz val="11"/>
      <name val="Tahoma"/>
      <family val="2"/>
    </font>
    <font>
      <b/>
      <sz val="22"/>
      <color theme="1" tint="0.2499465926084170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</borders>
  <cellStyleXfs count="15">
    <xf numFmtId="0" fontId="0" fillId="0" borderId="0"/>
    <xf numFmtId="0" fontId="1" fillId="0" borderId="0" applyFill="0" applyBorder="0">
      <alignment horizontal="right" vertical="center" wrapText="1" indent="1"/>
    </xf>
    <xf numFmtId="0" fontId="2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left"/>
    </xf>
    <xf numFmtId="0" fontId="1" fillId="0" borderId="1" applyNumberFormat="0" applyFill="0" applyProtection="0">
      <alignment horizontal="left" wrapText="1"/>
    </xf>
    <xf numFmtId="0" fontId="1" fillId="0" borderId="0" applyNumberFormat="0" applyFill="0" applyBorder="0" applyProtection="0">
      <alignment horizontal="right" indent="1"/>
    </xf>
    <xf numFmtId="164" fontId="1" fillId="0" borderId="0" applyFill="0" applyBorder="0" applyAlignment="0"/>
    <xf numFmtId="0" fontId="1" fillId="0" borderId="0" applyNumberFormat="0" applyFill="0" applyBorder="0" applyProtection="0">
      <alignment horizontal="left" wrapText="1"/>
    </xf>
    <xf numFmtId="14" fontId="1" fillId="2" borderId="0" applyFill="0" applyBorder="0">
      <alignment horizontal="center" vertical="center"/>
    </xf>
    <xf numFmtId="2" fontId="1" fillId="0" borderId="0" applyFill="0" applyBorder="0" applyProtection="0">
      <alignment horizontal="right" vertical="center" indent="1"/>
    </xf>
    <xf numFmtId="0" fontId="3" fillId="3" borderId="3" applyNumberFormat="0" applyProtection="0">
      <alignment horizontal="left" vertical="center" indent="1"/>
    </xf>
    <xf numFmtId="165" fontId="1" fillId="0" borderId="0" applyFill="0" applyBorder="0" applyProtection="0">
      <alignment horizontal="right" vertical="center" indent="1"/>
    </xf>
    <xf numFmtId="166" fontId="1" fillId="2" borderId="3" applyProtection="0">
      <alignment horizontal="right" vertical="center" indent="1"/>
    </xf>
    <xf numFmtId="0" fontId="1" fillId="0" borderId="0" applyNumberFormat="0" applyFill="0" applyBorder="0" applyProtection="0">
      <alignment vertical="center"/>
    </xf>
  </cellStyleXfs>
  <cellXfs count="39">
    <xf numFmtId="0" fontId="0" fillId="0" borderId="0" xfId="0"/>
    <xf numFmtId="0" fontId="1" fillId="0" borderId="0" xfId="1" applyAlignment="1">
      <alignment horizontal="right" vertical="center" wrapText="1" indent="1" readingOrder="2"/>
    </xf>
    <xf numFmtId="0" fontId="1" fillId="0" borderId="0" xfId="1">
      <alignment horizontal="right" vertical="center" wrapText="1" indent="1"/>
    </xf>
    <xf numFmtId="0" fontId="2" fillId="0" borderId="0" xfId="3" applyAlignment="1">
      <alignment vertical="center" readingOrder="2"/>
    </xf>
    <xf numFmtId="0" fontId="1" fillId="0" borderId="0" xfId="4" applyAlignment="1">
      <alignment horizontal="right" readingOrder="2"/>
    </xf>
    <xf numFmtId="0" fontId="1" fillId="0" borderId="0" xfId="6" applyAlignment="1">
      <alignment horizontal="left" indent="1" readingOrder="2"/>
    </xf>
    <xf numFmtId="0" fontId="1" fillId="0" borderId="0" xfId="1" applyFill="1" applyBorder="1" applyAlignment="1">
      <alignment horizontal="right" vertical="center" indent="1" readingOrder="2"/>
    </xf>
    <xf numFmtId="0" fontId="1" fillId="0" borderId="0" xfId="1" applyFill="1" applyBorder="1" applyAlignment="1">
      <alignment horizontal="right" vertical="center" wrapText="1" indent="1" readingOrder="2"/>
    </xf>
    <xf numFmtId="0" fontId="3" fillId="3" borderId="3" xfId="11" applyAlignment="1">
      <alignment horizontal="right" vertical="center" indent="1" readingOrder="2"/>
    </xf>
    <xf numFmtId="14" fontId="1" fillId="0" borderId="1" xfId="9" applyFill="1" applyBorder="1" applyAlignment="1">
      <alignment horizontal="left" wrapText="1" readingOrder="2"/>
    </xf>
    <xf numFmtId="0" fontId="1" fillId="0" borderId="0" xfId="14" applyAlignment="1">
      <alignment vertical="center" readingOrder="2"/>
    </xf>
    <xf numFmtId="0" fontId="4" fillId="0" borderId="0" xfId="0" applyFont="1" applyAlignment="1">
      <alignment horizontal="center" vertical="center"/>
    </xf>
    <xf numFmtId="167" fontId="1" fillId="0" borderId="0" xfId="9" applyNumberFormat="1" applyFill="1" applyBorder="1" applyAlignment="1">
      <alignment horizontal="center" vertical="center" readingOrder="2"/>
    </xf>
    <xf numFmtId="168" fontId="1" fillId="0" borderId="0" xfId="10" applyNumberFormat="1" applyFill="1" applyBorder="1" applyAlignment="1">
      <alignment horizontal="center" vertical="center" readingOrder="2"/>
    </xf>
    <xf numFmtId="0" fontId="0" fillId="0" borderId="0" xfId="0" applyFill="1"/>
    <xf numFmtId="0" fontId="1" fillId="0" borderId="0" xfId="1" applyAlignment="1">
      <alignment horizontal="center" vertical="center" wrapText="1"/>
    </xf>
    <xf numFmtId="168" fontId="1" fillId="0" borderId="3" xfId="1" applyNumberFormat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 wrapText="1"/>
    </xf>
    <xf numFmtId="2" fontId="1" fillId="0" borderId="0" xfId="10" applyFill="1" applyBorder="1" applyAlignment="1">
      <alignment horizontal="center" vertical="center" readingOrder="2"/>
    </xf>
    <xf numFmtId="2" fontId="3" fillId="2" borderId="3" xfId="10" applyFont="1" applyFill="1" applyBorder="1" applyAlignment="1">
      <alignment horizontal="center" vertical="center" readingOrder="2"/>
    </xf>
    <xf numFmtId="1" fontId="1" fillId="0" borderId="0" xfId="10" applyNumberForma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wrapText="1"/>
    </xf>
    <xf numFmtId="1" fontId="3" fillId="2" borderId="3" xfId="10" applyNumberFormat="1" applyFont="1" applyFill="1" applyBorder="1" applyAlignment="1">
      <alignment horizontal="center" vertical="center" readingOrder="2"/>
    </xf>
    <xf numFmtId="0" fontId="3" fillId="3" borderId="3" xfId="11" applyBorder="1" applyAlignment="1">
      <alignment horizontal="center" vertical="center" readingOrder="2"/>
    </xf>
    <xf numFmtId="0" fontId="3" fillId="3" borderId="3" xfId="11" applyBorder="1" applyAlignment="1">
      <alignment vertical="center" readingOrder="2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0" fontId="3" fillId="3" borderId="3" xfId="11" applyBorder="1" applyAlignment="1">
      <alignment horizontal="center" vertical="center" readingOrder="2"/>
    </xf>
    <xf numFmtId="0" fontId="0" fillId="0" borderId="3" xfId="0" applyBorder="1" applyAlignment="1">
      <alignment horizontal="center" vertical="center"/>
    </xf>
    <xf numFmtId="0" fontId="1" fillId="0" borderId="4" xfId="14" applyBorder="1" applyAlignment="1">
      <alignment horizontal="right" vertical="center" readingOrder="2"/>
    </xf>
    <xf numFmtId="0" fontId="1" fillId="0" borderId="1" xfId="5" applyAlignment="1">
      <alignment horizontal="right" wrapText="1" readingOrder="2"/>
    </xf>
    <xf numFmtId="164" fontId="1" fillId="0" borderId="1" xfId="7" applyBorder="1" applyAlignment="1">
      <alignment horizontal="right" wrapText="1" readingOrder="2"/>
    </xf>
    <xf numFmtId="0" fontId="1" fillId="0" borderId="2" xfId="5" applyBorder="1" applyAlignment="1">
      <alignment horizontal="right" wrapText="1" readingOrder="2"/>
    </xf>
    <xf numFmtId="0" fontId="1" fillId="0" borderId="2" xfId="8" applyBorder="1" applyAlignment="1">
      <alignment horizontal="right" wrapText="1" readingOrder="2"/>
    </xf>
    <xf numFmtId="167" fontId="1" fillId="0" borderId="2" xfId="9" applyNumberFormat="1" applyFill="1" applyBorder="1" applyAlignment="1">
      <alignment horizontal="center" wrapText="1" readingOrder="2"/>
    </xf>
    <xf numFmtId="0" fontId="1" fillId="0" borderId="0" xfId="8">
      <alignment horizontal="left" wrapText="1"/>
    </xf>
  </cellXfs>
  <cellStyles count="15">
    <cellStyle name="Comma 2" xfId="10" xr:uid="{12C2E91C-E907-482A-937E-C1C8AC28D56E}"/>
    <cellStyle name="Currency [0] 2" xfId="13" xr:uid="{874D531C-6229-4B56-9E77-05C68DED51BD}"/>
    <cellStyle name="Currency 2" xfId="12" xr:uid="{6F4F9432-8EEB-4F41-AE68-2380E8983156}"/>
    <cellStyle name="Explanatory Text 2" xfId="14" xr:uid="{FD86300B-FF3B-4EDD-8CEF-008B175FABD2}"/>
    <cellStyle name="Heading 1 2" xfId="3" xr:uid="{046E351B-29E8-4233-A749-DEB7351F295C}"/>
    <cellStyle name="Heading 2 2" xfId="11" xr:uid="{BE31E651-140E-4C90-A695-4E6C083DC4F9}"/>
    <cellStyle name="Heading 3 2" xfId="4" xr:uid="{84F07808-DFA1-4B00-BEC1-93A949CA9A31}"/>
    <cellStyle name="Heading 4 2" xfId="6" xr:uid="{8113F64C-3DC7-4035-9BF8-90647969243E}"/>
    <cellStyle name="Hyperlink" xfId="8" builtinId="8"/>
    <cellStyle name="Input 2" xfId="5" xr:uid="{D8AD96BE-3BEB-4411-8BE2-7AA171258A76}"/>
    <cellStyle name="Normal" xfId="0" builtinId="0"/>
    <cellStyle name="Normal 2" xfId="1" xr:uid="{6933A7B0-CAFF-4391-BBE1-92A44BA447CB}"/>
    <cellStyle name="Title 2" xfId="2" xr:uid="{0E5CF86B-219A-42F2-A24D-BF0032063E5C}"/>
    <cellStyle name="التاريخ" xfId="9" xr:uid="{93DF812D-325F-43D0-8479-6B8119835ED5}"/>
    <cellStyle name="الهاتف" xfId="7" xr:uid="{0BA3898F-B5EA-4B89-8501-6479F89602B0}"/>
  </cellStyles>
  <dxfs count="20">
    <dxf>
      <numFmt numFmtId="2" formatCode="0.00"/>
      <alignment horizontal="right" vertical="center" textRotation="0" wrapText="1" indent="1" justifyLastLine="0" shrinkToFit="0" readingOrder="2"/>
    </dxf>
    <dxf>
      <numFmt numFmtId="1" formatCode="0"/>
      <alignment horizontal="center" vertical="center" textRotation="0" wrapText="0" indent="0" justifyLastLine="0" shrinkToFit="0" readingOrder="2"/>
    </dxf>
    <dxf>
      <alignment horizontal="right" vertical="center" textRotation="0" wrapText="1" indent="1" justifyLastLine="0" shrinkToFit="0" readingOrder="2"/>
    </dxf>
    <dxf>
      <numFmt numFmtId="1" formatCode="0"/>
      <alignment horizontal="center" vertical="center" textRotation="0" wrapText="0" indent="0" justifyLastLine="0" shrinkToFit="0" readingOrder="2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numFmt numFmtId="2" formatCode="0.00"/>
    </dxf>
    <dxf>
      <alignment horizontal="right" vertical="center" textRotation="0" wrapText="1" indent="1" justifyLastLine="0" shrinkToFit="0" readingOrder="2"/>
    </dxf>
    <dxf>
      <numFmt numFmtId="168" formatCode="[$-1000401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alignment horizontal="right" vertical="center" textRotation="0" wrapText="1" indent="1" justifyLastLine="0" shrinkToFit="0" readingOrder="2"/>
    </dxf>
    <dxf>
      <numFmt numFmtId="168" formatCode="[$-1000401]h:mm\ AM/P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</dxf>
    <dxf>
      <alignment horizontal="right" vertical="center" textRotation="0" wrapText="1" indent="1" justifyLastLine="0" shrinkToFit="0" readingOrder="2"/>
    </dxf>
    <dxf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indent="1" justifyLastLine="0" shrinkToFit="0" readingOrder="2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جدول زمني أسبوعي" pivot="0" count="4" xr9:uid="{ADBC7A8C-351F-4870-8A45-B4735290A912}">
      <tableStyleElement type="wholeTable" dxfId="19"/>
      <tableStyleElement type="headerRow" dxfId="18"/>
      <tableStyleElement type="firstColumn" dxfId="17"/>
      <tableStyleElement type="lastColumn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EE13128-CBA8-4FB2-80F3-D573DE465EE8}" name="جدول_زمني" displayName="جدول_زمني" ref="B9:I16" headerRowDxfId="15" dataDxfId="14">
  <autoFilter ref="B9:I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026527B-9DF1-421E-B6C3-340929E51D0C}" name="اليوم" totalsRowLabel="الإجمالي" dataDxfId="13" totalsRowDxfId="12">
      <calculatedColumnFormula>IFERROR(TEXT(جدول_زمني[[#This Row],[التاريخ]],"aaaa"), "")</calculatedColumnFormula>
    </tableColumn>
    <tableColumn id="2" xr3:uid="{50ED6809-512C-4A53-968E-6715A4150E3E}" name="التاريخ" dataDxfId="11" totalsRowDxfId="10"/>
    <tableColumn id="3" xr3:uid="{19101844-13FE-425F-AEFC-77062AB74DC0}" name="وقت الحضور" dataDxfId="9" totalsRowDxfId="8" dataCellStyle="Comma 2"/>
    <tableColumn id="4" xr3:uid="{9CAC052B-45A8-4263-8489-F105C1BB0362}" name="وقت الإنصراف" dataDxfId="7" totalsRowDxfId="6" dataCellStyle="Comma 2"/>
    <tableColumn id="5" xr3:uid="{EF944ED5-277E-4764-96E2-26F9A9A68B23}" name="التأخير في الحضور (بالدقيقة)" dataDxfId="5">
      <calculatedColumnFormula>IF(D10=$H$3,"0",IF(D10&lt;$H$3,"0",IF(D10&gt;$H$3,D10-$H$3,"")))/0.0006944444444444</calculatedColumnFormula>
    </tableColumn>
    <tableColumn id="11" xr3:uid="{D60D803E-046B-4FA3-9E66-70C5A070072D}" name="الإنصراف المبكر (بالدقيقة)" dataDxfId="4" dataCellStyle="Comma 2">
      <calculatedColumnFormula>IF(E10="","0",IF(E10=$I$3,"0",IF(E10&gt;$I$3,"0",IF(E10&lt;$I$3,$I$3-E10,""))))/0.0006944444444444</calculatedColumnFormula>
    </tableColumn>
    <tableColumn id="6" xr3:uid="{05E6E138-6DBC-4331-ABC6-3AED6D9018AB}" name="الوقت الإضافي" dataDxfId="3" totalsRowDxfId="2">
      <calculatedColumnFormula>IF(E10&lt;$I$3,0,E10-$I$3)/0.0006944444444444</calculatedColumnFormula>
    </tableColumn>
    <tableColumn id="7" xr3:uid="{924F9480-2FD3-4D9E-B675-2F9E983B238A}" name="إجمالي التأخير" totalsRowFunction="sum" dataDxfId="1" totalsRowDxfId="0">
      <calculatedColumnFormula>جدول_زمني[[#This Row],[التأخير في الحضور (بالدقيقة)]]+جدول_زمني[[#This Row],[الإنصراف المبكر (بالدقيقة)]]</calculatedColumnFormula>
    </tableColumn>
  </tableColumns>
  <tableStyleInfo name="جدول زمني أسبوعي" showFirstColumn="1" showLastColumn="1" showRowStripes="0" showColumnStripes="0"/>
  <extLst>
    <ext xmlns:x14="http://schemas.microsoft.com/office/spreadsheetml/2009/9/main" uri="{504A1905-F514-4f6f-8877-14C23A59335A}">
      <x14:table altTextSummary="أدخل ساعات العمل العادية وساعات العمل الإضافي وساعات العطلات لكل يوم في الأسبوع في العمودين C وD من هذا الجدول. يتم حساب إجمالي الساعات وإجمالي الأجر تلقائياً في نهاية الجدول الزمني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mozagy.com/" TargetMode="External"/><Relationship Id="rId1" Type="http://schemas.openxmlformats.org/officeDocument/2006/relationships/hyperlink" Target="https://namozagy.com/&#1606;&#1605;&#1608;&#1584;&#1580;-&#1581;&#1590;&#1608;&#1585;-&#1608;&#1575;&#1606;&#1589;&#1585;&#1575;&#1601;-&#1575;&#1604;&#1605;&#1608;&#1592;&#1601;&#1610;&#1606;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513C-B5FC-4125-A906-F2C000B751D9}">
  <sheetPr>
    <tabColor theme="4" tint="0.79998168889431442"/>
    <pageSetUpPr fitToPage="1"/>
  </sheetPr>
  <dimension ref="A1:CO37"/>
  <sheetViews>
    <sheetView showGridLines="0" showZeros="0" rightToLeft="1" tabSelected="1" zoomScaleNormal="100" workbookViewId="0">
      <selection activeCell="A2" sqref="A2"/>
    </sheetView>
  </sheetViews>
  <sheetFormatPr defaultRowHeight="30" customHeight="1" x14ac:dyDescent="0.2"/>
  <cols>
    <col min="1" max="1" width="2.625" style="2" customWidth="1"/>
    <col min="2" max="2" width="16.625" style="2" customWidth="1"/>
    <col min="3" max="3" width="22.625" style="2" customWidth="1"/>
    <col min="4" max="4" width="16.625" style="2" customWidth="1"/>
    <col min="5" max="5" width="16.75" style="2" customWidth="1"/>
    <col min="6" max="6" width="17.375" style="2" customWidth="1"/>
    <col min="7" max="7" width="16" style="2" customWidth="1"/>
    <col min="8" max="8" width="16.625" style="2" customWidth="1"/>
    <col min="9" max="9" width="18.625" style="2" customWidth="1"/>
    <col min="10" max="10" width="13.125" style="2" bestFit="1" customWidth="1"/>
    <col min="11" max="16384" width="9" style="2"/>
  </cols>
  <sheetData>
    <row r="1" spans="1:10" ht="30" customHeight="1" x14ac:dyDescent="0.2">
      <c r="B1" s="29" t="s">
        <v>30</v>
      </c>
      <c r="C1" s="29"/>
      <c r="D1" s="29"/>
      <c r="E1" s="29"/>
      <c r="H1" s="28" t="s">
        <v>17</v>
      </c>
      <c r="I1" s="28"/>
    </row>
    <row r="2" spans="1:10" ht="30" customHeight="1" x14ac:dyDescent="0.2">
      <c r="B2" s="29"/>
      <c r="C2" s="29"/>
      <c r="D2" s="29"/>
      <c r="E2" s="29"/>
      <c r="H2" s="17" t="s">
        <v>15</v>
      </c>
      <c r="I2" s="17" t="s">
        <v>16</v>
      </c>
    </row>
    <row r="3" spans="1:10" ht="30" customHeight="1" x14ac:dyDescent="0.2">
      <c r="A3" s="1"/>
      <c r="B3" s="29"/>
      <c r="C3" s="29"/>
      <c r="D3" s="29"/>
      <c r="E3" s="29"/>
      <c r="F3" s="14"/>
      <c r="G3" s="14"/>
      <c r="H3" s="16">
        <v>0.375</v>
      </c>
      <c r="I3" s="16">
        <v>0.70833333333333337</v>
      </c>
    </row>
    <row r="4" spans="1:10" ht="42.75" customHeight="1" x14ac:dyDescent="0.2">
      <c r="A4" s="1"/>
      <c r="B4" s="3" t="s">
        <v>0</v>
      </c>
      <c r="C4" s="1"/>
      <c r="D4" s="1"/>
      <c r="E4" s="1"/>
      <c r="F4" s="1"/>
      <c r="G4" s="1"/>
      <c r="H4" s="1"/>
      <c r="I4" s="1"/>
    </row>
    <row r="5" spans="1:10" ht="30" customHeight="1" x14ac:dyDescent="0.2">
      <c r="A5" s="1"/>
      <c r="B5" s="4" t="s">
        <v>1</v>
      </c>
      <c r="C5" s="33"/>
      <c r="D5" s="33"/>
      <c r="E5" s="1"/>
      <c r="F5" s="5" t="s">
        <v>2</v>
      </c>
      <c r="G5" s="5"/>
      <c r="H5" s="34"/>
      <c r="I5" s="34"/>
    </row>
    <row r="6" spans="1:10" ht="30" customHeight="1" x14ac:dyDescent="0.2">
      <c r="A6" s="1"/>
      <c r="B6" s="4" t="s">
        <v>3</v>
      </c>
      <c r="C6" s="35"/>
      <c r="D6" s="35"/>
      <c r="E6" s="1"/>
      <c r="F6" s="5" t="s">
        <v>4</v>
      </c>
      <c r="G6" s="5"/>
      <c r="H6" s="36"/>
      <c r="I6" s="35"/>
    </row>
    <row r="7" spans="1:10" ht="45" customHeight="1" x14ac:dyDescent="0.2">
      <c r="A7" s="1"/>
      <c r="B7" s="4" t="s">
        <v>5</v>
      </c>
      <c r="C7" s="37">
        <v>44743</v>
      </c>
      <c r="D7" s="37"/>
      <c r="E7" s="1"/>
      <c r="F7" s="1"/>
      <c r="G7" s="1"/>
      <c r="H7" s="1"/>
      <c r="I7" s="1"/>
    </row>
    <row r="8" spans="1:10" ht="35.1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10" ht="30" customHeight="1" x14ac:dyDescent="0.2">
      <c r="A9" s="1"/>
      <c r="B9" s="6" t="s">
        <v>6</v>
      </c>
      <c r="C9" s="6" t="s">
        <v>7</v>
      </c>
      <c r="D9" s="11" t="s">
        <v>11</v>
      </c>
      <c r="E9" s="11" t="s">
        <v>12</v>
      </c>
      <c r="F9" s="21" t="s">
        <v>18</v>
      </c>
      <c r="G9" s="21" t="s">
        <v>19</v>
      </c>
      <c r="H9" s="11" t="s">
        <v>13</v>
      </c>
      <c r="I9" s="11" t="s">
        <v>14</v>
      </c>
    </row>
    <row r="10" spans="1:10" ht="30" customHeight="1" x14ac:dyDescent="0.2">
      <c r="A10" s="1"/>
      <c r="B10" s="7" t="str">
        <f>IFERROR(TEXT(جدول_زمني[[#This Row],[التاريخ]],"aaaa"), "")</f>
        <v>السبت</v>
      </c>
      <c r="C10" s="12">
        <f>IFERROR(IF($C$7=0,"",$C$7-6), "")</f>
        <v>44737</v>
      </c>
      <c r="D10" s="13">
        <v>0.375</v>
      </c>
      <c r="E10" s="13">
        <v>0.70833333333333337</v>
      </c>
      <c r="F10" s="18">
        <f>IF(D10=$H$3,"0",IF(D10&lt;$H$3,"0",IF(D10&gt;$H$3,D10-$H$3,"")))/0.0006944444444444</f>
        <v>0</v>
      </c>
      <c r="G10" s="20">
        <f t="shared" ref="G10:G16" si="0">IF(E10="","0",IF(E10=$I$3,"0",IF(E10&gt;$I$3,"0",IF(E10&lt;$I$3,$I$3-E10,""))))/0.0006944444444444</f>
        <v>0</v>
      </c>
      <c r="H10" s="20">
        <f t="shared" ref="H10:H16" si="1">IF(E10&lt;$I$3,0,E10-$I$3)/0.0006944444444444</f>
        <v>0</v>
      </c>
      <c r="I10" s="20">
        <f>جدول_زمني[[#This Row],[التأخير في الحضور (بالدقيقة)]]+جدول_زمني[[#This Row],[الإنصراف المبكر (بالدقيقة)]]</f>
        <v>0</v>
      </c>
      <c r="J10" s="15"/>
    </row>
    <row r="11" spans="1:10" ht="30" customHeight="1" x14ac:dyDescent="0.2">
      <c r="A11" s="1"/>
      <c r="B11" s="7" t="str">
        <f>IFERROR(TEXT(جدول_زمني[[#This Row],[التاريخ]],"aaaa"), "")</f>
        <v>الأحد</v>
      </c>
      <c r="C11" s="12">
        <f>IFERROR(IF($C$7=0,"",$C$7-5), "")</f>
        <v>44738</v>
      </c>
      <c r="D11" s="13">
        <v>0.33333333333333331</v>
      </c>
      <c r="E11" s="13">
        <v>0.70833333333333337</v>
      </c>
      <c r="F11" s="18">
        <f>IF(D11=$H$3,"0",IF(D11&lt;$H$3,"0",IF(D11&gt;$H$3,D11-$H$3,"")))/0.0006944444444444</f>
        <v>0</v>
      </c>
      <c r="G11" s="20">
        <f t="shared" si="0"/>
        <v>0</v>
      </c>
      <c r="H11" s="20">
        <f t="shared" si="1"/>
        <v>0</v>
      </c>
      <c r="I11" s="20">
        <f>جدول_زمني[[#This Row],[التأخير في الحضور (بالدقيقة)]]+جدول_زمني[[#This Row],[الإنصراف المبكر (بالدقيقة)]]</f>
        <v>0</v>
      </c>
      <c r="J11" s="15"/>
    </row>
    <row r="12" spans="1:10" ht="30" customHeight="1" x14ac:dyDescent="0.2">
      <c r="A12" s="1"/>
      <c r="B12" s="7" t="str">
        <f>IFERROR(TEXT(جدول_زمني[[#This Row],[التاريخ]],"aaaa"), "")</f>
        <v>الإثنين</v>
      </c>
      <c r="C12" s="12">
        <f>IFERROR(IF($C$7=0,"",$C$7-4), "")</f>
        <v>44739</v>
      </c>
      <c r="D12" s="13">
        <v>0.45833333333333331</v>
      </c>
      <c r="E12" s="13">
        <v>0.70833333333333337</v>
      </c>
      <c r="F12" s="20">
        <f>IF(D12=$H$3,"0",IF(D12&lt;$H$3,"0",IF(D12&gt;$H$3,D12-$H$3,"")))/0.0006944444444444</f>
        <v>120.00000000000765</v>
      </c>
      <c r="G12" s="20">
        <f t="shared" si="0"/>
        <v>0</v>
      </c>
      <c r="H12" s="20">
        <f t="shared" si="1"/>
        <v>0</v>
      </c>
      <c r="I12" s="20">
        <f>جدول_زمني[[#This Row],[التأخير في الحضور (بالدقيقة)]]+جدول_زمني[[#This Row],[الإنصراف المبكر (بالدقيقة)]]</f>
        <v>120.00000000000765</v>
      </c>
    </row>
    <row r="13" spans="1:10" ht="30" customHeight="1" x14ac:dyDescent="0.2">
      <c r="A13" s="1"/>
      <c r="B13" s="7" t="str">
        <f>IFERROR(TEXT(جدول_زمني[[#This Row],[التاريخ]],"aaaa"), "")</f>
        <v>الثلاثاء</v>
      </c>
      <c r="C13" s="12">
        <f>IFERROR(IF($C$7=0,"",$C$7-3), "")</f>
        <v>44740</v>
      </c>
      <c r="D13" s="13">
        <v>0.41666666666666669</v>
      </c>
      <c r="E13" s="13">
        <v>0.66666666666666663</v>
      </c>
      <c r="F13" s="20">
        <f t="shared" ref="F13:F14" si="2">IF(D13=$H$3,"0",IF(D13&lt;$H$3,"0",IF(D13&gt;$H$3,D13-$H$3,"")))/0.0006944444444444</f>
        <v>60.000000000003865</v>
      </c>
      <c r="G13" s="20">
        <f t="shared" si="0"/>
        <v>60.000000000003944</v>
      </c>
      <c r="H13" s="20">
        <f t="shared" si="1"/>
        <v>0</v>
      </c>
      <c r="I13" s="20">
        <f>جدول_زمني[[#This Row],[التأخير في الحضور (بالدقيقة)]]+جدول_زمني[[#This Row],[الإنصراف المبكر (بالدقيقة)]]</f>
        <v>120.00000000000782</v>
      </c>
    </row>
    <row r="14" spans="1:10" ht="30" customHeight="1" x14ac:dyDescent="0.2">
      <c r="A14" s="1"/>
      <c r="B14" s="7" t="str">
        <f>IFERROR(TEXT(جدول_زمني[[#This Row],[التاريخ]],"aaaa"), "")</f>
        <v>الأربعاء</v>
      </c>
      <c r="C14" s="12">
        <f>IFERROR(IF($C$7=0,"",$C$7-2), "")</f>
        <v>44741</v>
      </c>
      <c r="D14" s="13">
        <v>0.375</v>
      </c>
      <c r="E14" s="13">
        <v>0.79166666666666663</v>
      </c>
      <c r="F14" s="20">
        <f t="shared" si="2"/>
        <v>0</v>
      </c>
      <c r="G14" s="20">
        <f t="shared" si="0"/>
        <v>0</v>
      </c>
      <c r="H14" s="20">
        <f t="shared" si="1"/>
        <v>120.00000000000757</v>
      </c>
      <c r="I14" s="20">
        <f>جدول_زمني[[#This Row],[التأخير في الحضور (بالدقيقة)]]+جدول_زمني[[#This Row],[الإنصراف المبكر (بالدقيقة)]]</f>
        <v>0</v>
      </c>
    </row>
    <row r="15" spans="1:10" ht="30" customHeight="1" x14ac:dyDescent="0.2">
      <c r="A15" s="1"/>
      <c r="B15" s="7" t="str">
        <f>IFERROR(TEXT(جدول_زمني[[#This Row],[التاريخ]],"aaaa"), "")</f>
        <v>الخميس</v>
      </c>
      <c r="C15" s="12">
        <f>IFERROR(IF($C$7=0,"",$C$7-1), "")</f>
        <v>44742</v>
      </c>
      <c r="D15" s="13"/>
      <c r="E15" s="13"/>
      <c r="F15" s="18">
        <f>IF(D15=$H$3,"0",IF(D15&lt;$H$3,"0",IF(D15&gt;$H$3,D15-$H$3,"")))/0.0006944444444444</f>
        <v>0</v>
      </c>
      <c r="G15" s="20">
        <f t="shared" si="0"/>
        <v>0</v>
      </c>
      <c r="H15" s="20">
        <f t="shared" si="1"/>
        <v>0</v>
      </c>
      <c r="I15" s="20">
        <f>جدول_زمني[[#This Row],[التأخير في الحضور (بالدقيقة)]]+جدول_زمني[[#This Row],[الإنصراف المبكر (بالدقيقة)]]</f>
        <v>0</v>
      </c>
    </row>
    <row r="16" spans="1:10" ht="30" customHeight="1" x14ac:dyDescent="0.2">
      <c r="A16" s="1"/>
      <c r="B16" s="7" t="str">
        <f>IFERROR(TEXT(جدول_زمني[[#This Row],[التاريخ]],"aaaa"), "")</f>
        <v>الجمعة</v>
      </c>
      <c r="C16" s="12">
        <f>IFERROR(IF($C$7=0,"",$C$7), "")</f>
        <v>44743</v>
      </c>
      <c r="D16" s="13"/>
      <c r="E16" s="13"/>
      <c r="F16" s="18">
        <f>IF(D16=$H$3,"0",IF(D16&lt;$H$3,"0",IF(D16&gt;$H$3,D16-$H$3,"")))/0.0006944444444444</f>
        <v>0</v>
      </c>
      <c r="G16" s="20">
        <f t="shared" si="0"/>
        <v>0</v>
      </c>
      <c r="H16" s="20">
        <f t="shared" si="1"/>
        <v>0</v>
      </c>
      <c r="I16" s="20">
        <f>جدول_زمني[[#This Row],[التأخير في الحضور (بالدقيقة)]]+جدول_زمني[[#This Row],[الإنصراف المبكر (بالدقيقة)]]</f>
        <v>0</v>
      </c>
    </row>
    <row r="17" spans="1:9" ht="30" customHeight="1" x14ac:dyDescent="0.2">
      <c r="A17" s="1"/>
      <c r="B17" s="1"/>
      <c r="C17" s="8" t="s">
        <v>8</v>
      </c>
      <c r="D17" s="19"/>
      <c r="E17" s="19"/>
      <c r="F17" s="22">
        <f>IFERROR(SUM(F10:F16), "")</f>
        <v>180.00000000001151</v>
      </c>
      <c r="G17" s="22">
        <f>IFERROR(SUM(G10:G16), "")</f>
        <v>60.000000000003944</v>
      </c>
      <c r="H17" s="22">
        <f>IFERROR(SUM(H10:H16), "")</f>
        <v>120.00000000000757</v>
      </c>
      <c r="I17" s="22">
        <f>IFERROR(SUM(I10:I16), "")</f>
        <v>240.00000000001546</v>
      </c>
    </row>
    <row r="18" spans="1:9" customFormat="1" ht="30" customHeight="1" x14ac:dyDescent="0.2"/>
    <row r="19" spans="1:9" ht="30" customHeight="1" x14ac:dyDescent="0.2">
      <c r="A19" s="1"/>
      <c r="B19" s="1"/>
      <c r="C19" s="30" t="s">
        <v>21</v>
      </c>
      <c r="D19" s="30"/>
      <c r="E19" s="23" t="s">
        <v>20</v>
      </c>
      <c r="F19" s="24" t="s">
        <v>22</v>
      </c>
      <c r="G19" s="24" t="s">
        <v>23</v>
      </c>
      <c r="H19" s="24" t="s">
        <v>24</v>
      </c>
      <c r="I19" s="24" t="s">
        <v>25</v>
      </c>
    </row>
    <row r="20" spans="1:9" ht="30" customHeight="1" x14ac:dyDescent="0.2">
      <c r="A20" s="1"/>
      <c r="B20" s="1"/>
      <c r="C20" s="31">
        <f>5*8*60</f>
        <v>2400</v>
      </c>
      <c r="D20" s="31"/>
      <c r="E20" s="25">
        <f>COUNTA(D10:D16)</f>
        <v>5</v>
      </c>
      <c r="F20" s="25">
        <v>5000</v>
      </c>
      <c r="G20" s="25">
        <f>F20/26</f>
        <v>192.30769230769232</v>
      </c>
      <c r="H20" s="25">
        <f>G20/8</f>
        <v>24.03846153846154</v>
      </c>
      <c r="I20" s="25">
        <f>H20/60</f>
        <v>0.40064102564102566</v>
      </c>
    </row>
    <row r="21" spans="1:9" ht="30" customHeight="1" x14ac:dyDescent="0.2">
      <c r="A21" s="1"/>
      <c r="B21" s="1"/>
      <c r="C21" s="26"/>
      <c r="D21" s="26"/>
      <c r="E21" s="26"/>
      <c r="F21" s="26"/>
      <c r="G21" s="26"/>
      <c r="H21" s="26"/>
      <c r="I21" s="26"/>
    </row>
    <row r="22" spans="1:9" ht="30" customHeight="1" x14ac:dyDescent="0.2">
      <c r="A22" s="1"/>
      <c r="B22" s="1"/>
      <c r="C22" s="30" t="s">
        <v>29</v>
      </c>
      <c r="D22" s="30"/>
      <c r="E22" s="27">
        <f>E20*G20</f>
        <v>961.53846153846166</v>
      </c>
      <c r="F22" s="26"/>
      <c r="G22" s="26"/>
      <c r="H22" s="26"/>
      <c r="I22" s="26"/>
    </row>
    <row r="23" spans="1:9" ht="30" customHeight="1" x14ac:dyDescent="0.2">
      <c r="A23" s="1"/>
      <c r="B23" s="1"/>
      <c r="C23" s="30" t="s">
        <v>26</v>
      </c>
      <c r="D23" s="30"/>
      <c r="E23" s="27">
        <f>I17*I20</f>
        <v>96.153846153852356</v>
      </c>
      <c r="F23" s="26"/>
      <c r="G23" s="26"/>
      <c r="H23" s="26"/>
      <c r="I23" s="26"/>
    </row>
    <row r="24" spans="1:9" ht="30" customHeight="1" x14ac:dyDescent="0.2">
      <c r="A24" s="1"/>
      <c r="B24" s="1"/>
      <c r="C24" s="30" t="s">
        <v>27</v>
      </c>
      <c r="D24" s="30"/>
      <c r="E24" s="27">
        <f>H17*I20</f>
        <v>48.076923076926114</v>
      </c>
      <c r="F24" s="26"/>
      <c r="G24" s="26"/>
      <c r="H24" s="26"/>
      <c r="I24" s="26"/>
    </row>
    <row r="25" spans="1:9" ht="30" customHeight="1" x14ac:dyDescent="0.2">
      <c r="A25" s="1"/>
      <c r="B25" s="1"/>
      <c r="C25" s="30" t="s">
        <v>28</v>
      </c>
      <c r="D25" s="30"/>
      <c r="E25" s="27">
        <f>(E22-E23)+E24</f>
        <v>913.4615384615355</v>
      </c>
      <c r="F25" s="26"/>
      <c r="G25" s="26"/>
      <c r="H25" s="26"/>
      <c r="I25" s="26"/>
    </row>
    <row r="26" spans="1:9" ht="30" customHeight="1" x14ac:dyDescent="0.2">
      <c r="A26" s="1"/>
      <c r="B26" s="1"/>
      <c r="C26"/>
      <c r="D26"/>
      <c r="E26"/>
      <c r="F26"/>
      <c r="G26"/>
      <c r="H26"/>
      <c r="I26" s="9"/>
    </row>
    <row r="27" spans="1:9" ht="30" customHeight="1" x14ac:dyDescent="0.2">
      <c r="A27" s="1"/>
      <c r="B27" s="1"/>
      <c r="C27" s="1"/>
      <c r="D27" s="32" t="s">
        <v>9</v>
      </c>
      <c r="E27" s="32"/>
      <c r="F27" s="32"/>
      <c r="G27" s="32"/>
      <c r="H27" s="32"/>
      <c r="I27" s="10" t="s">
        <v>7</v>
      </c>
    </row>
    <row r="28" spans="1:9" ht="30" customHeight="1" x14ac:dyDescent="0.2">
      <c r="A28" s="1"/>
      <c r="B28" s="1"/>
      <c r="C28" s="1"/>
      <c r="D28" s="33"/>
      <c r="E28" s="33"/>
      <c r="F28" s="33"/>
      <c r="G28" s="33"/>
      <c r="H28" s="33"/>
      <c r="I28" s="9"/>
    </row>
    <row r="29" spans="1:9" ht="30" customHeight="1" x14ac:dyDescent="0.2">
      <c r="A29" s="1"/>
      <c r="B29" s="1"/>
      <c r="C29" s="1"/>
      <c r="D29" s="32" t="s">
        <v>10</v>
      </c>
      <c r="E29" s="32"/>
      <c r="F29" s="32"/>
      <c r="G29" s="32"/>
      <c r="H29" s="32"/>
      <c r="I29" s="10" t="s">
        <v>7</v>
      </c>
    </row>
    <row r="37" spans="93:93" ht="30" customHeight="1" x14ac:dyDescent="0.2">
      <c r="CO37" s="38" t="s">
        <v>31</v>
      </c>
    </row>
  </sheetData>
  <mergeCells count="16">
    <mergeCell ref="D28:H28"/>
    <mergeCell ref="D29:H29"/>
    <mergeCell ref="C5:D5"/>
    <mergeCell ref="H5:I5"/>
    <mergeCell ref="C6:D6"/>
    <mergeCell ref="H6:I6"/>
    <mergeCell ref="C7:D7"/>
    <mergeCell ref="C22:D22"/>
    <mergeCell ref="C23:D23"/>
    <mergeCell ref="C24:D24"/>
    <mergeCell ref="C25:D25"/>
    <mergeCell ref="H1:I1"/>
    <mergeCell ref="B1:E3"/>
    <mergeCell ref="C19:D19"/>
    <mergeCell ref="C20:D20"/>
    <mergeCell ref="D27:H27"/>
  </mergeCells>
  <dataValidations count="17">
    <dataValidation allowBlank="1" showInputMessage="1" showErrorMessage="1" prompt="يتم تحديث أيام الأسبوع تلقائياً في هذا العمود أسفل هذا العنوان" sqref="B9" xr:uid="{0143ED89-CBDD-4CE9-AF8F-FA79ED347FB5}"/>
    <dataValidation allowBlank="1" showInputMessage="1" showErrorMessage="1" prompt="أدخل تاريخ نهاية الأسبوع في هذه الخلية" sqref="C7" xr:uid="{553DD548-2675-4619-B91A-CAA5870A2886}"/>
    <dataValidation allowBlank="1" showInputMessage="1" showErrorMessage="1" prompt="أدخل تاريخ نهاية الأسبوع في الخلية إلى اليسار" sqref="B7" xr:uid="{7FED9110-F2D1-44E3-BAB8-98CDB67E063C}"/>
    <dataValidation allowBlank="1" showInputMessage="1" showErrorMessage="1" prompt="أدخل التاريخ في هذه الخلية" sqref="I26 I28" xr:uid="{13C2270A-9B2E-4413-A86F-AB95C945A423}"/>
    <dataValidation allowBlank="1" showInputMessage="1" showErrorMessage="1" prompt="أدخل توقيع المدير في هذه الخلية" sqref="D28:H28" xr:uid="{D1639314-0BA4-473A-B0B0-BED5E0761E0F}"/>
    <dataValidation allowBlank="1" showInputMessage="1" showErrorMessage="1" prompt="يتم تحديث التاريخ تلقائياً في هذا العمود أسفل هذا العنوان بناءً على تاريخ انتهاء الأسبوع في الخلية C5" sqref="C9" xr:uid="{D3EB03CC-0FE0-491A-967D-B6055CC9BAC9}"/>
    <dataValidation allowBlank="1" showInputMessage="1" showErrorMessage="1" prompt="أدخل عنوان البريد الإلكتروني للموظف في الخلية إلى اليمين" sqref="F6:G6" xr:uid="{2DDC032D-F138-4D65-9D0B-46695FAD0FD8}"/>
    <dataValidation allowBlank="1" showInputMessage="1" showErrorMessage="1" prompt="أدخل رقم هاتف الموظف في هذه الخلية" sqref="H5:I5" xr:uid="{1B27D757-3480-4AC5-AA82-9967FFFE7AD7}"/>
    <dataValidation allowBlank="1" showInputMessage="1" showErrorMessage="1" prompt="أدخل رقم هاتف الموظف في الخلية إلى اليمين" sqref="F5:G5" xr:uid="{8FE114C1-0F75-4701-86FC-A5A82F1EFBF6}"/>
    <dataValidation allowBlank="1" showInputMessage="1" showErrorMessage="1" prompt="أدخل عنوان البريد الإلكتروني للموظف في هذه الخلية" sqref="H6:I6" xr:uid="{6E2EFE3C-38E9-4721-B590-E28FA23AD33B}"/>
    <dataValidation allowBlank="1" showInputMessage="1" showErrorMessage="1" prompt="أدخل اسم الموظف في هذه الخلية" sqref="C5:D5" xr:uid="{FFB4749D-990E-400C-BE11-9EDF591073D5}"/>
    <dataValidation allowBlank="1" showInputMessage="1" showErrorMessage="1" prompt="أدخل اسم المدير في هذه الخلية" sqref="C6:D6" xr:uid="{1937DC20-391E-4C66-8D80-0A9C2D7EACD1}"/>
    <dataValidation allowBlank="1" showInputMessage="1" showErrorMessage="1" prompt="أدخل اسم المدير في الخلية إلى اليمين" sqref="B6" xr:uid="{2A7386BF-4B4D-4FC5-A0D5-D4ABF338E90E}"/>
    <dataValidation allowBlank="1" showInputMessage="1" showErrorMessage="1" prompt="أدخل اسم الموظف في الخلية إلى اليسار" sqref="B5" xr:uid="{FAB173C9-B69F-4AB2-86FF-97EE83D89E43}"/>
    <dataValidation allowBlank="1" showInputMessage="1" showErrorMessage="1" prompt="أدخل اسم الشركة في هذه الخلية. أدخل تفاصيل الموظف في الخلايا أدناه وتاريخ انتهاء الأسبوع في الخلية C5" sqref="B4" xr:uid="{DEF45B79-2D4A-4777-AA28-C293D2BD8EAB}"/>
    <dataValidation allowBlank="1" showInputMessage="1" showErrorMessage="1" prompt="أنشئ جدولاً زمنياً على أساس أسبوعي في ورقة العمل هذه. يتم حساب إجمالي الساعات وإجمالي الأجر تلقائياً في نهاية الجدول الزمني" sqref="A3" xr:uid="{0601BC89-4DBF-4C5C-9D6A-7EFADB05BF41}"/>
    <dataValidation allowBlank="1" showInputMessage="1" showErrorMessage="1" prompt="يوجد عنوان ورقة العمل هذه في هذه الخلية" sqref="B1 F3:G3" xr:uid="{AEA59E9D-1C05-49E7-90FA-270F1429DA88}"/>
  </dataValidations>
  <hyperlinks>
    <hyperlink ref="B1:E3" r:id="rId1" display="جدول الحضور والإنصراف الإسبوعي" xr:uid="{59B73852-AA45-4FB1-9DA5-888A5FF49A2A}"/>
    <hyperlink ref="CO37" r:id="rId2" xr:uid="{3BF3CFE6-46CD-4122-914A-266854F26F6E}"/>
  </hyperlinks>
  <printOptions horizontalCentered="1"/>
  <pageMargins left="0.75" right="0.75" top="0.5" bottom="0.5" header="0.5" footer="0.5"/>
  <pageSetup paperSize="9" scale="55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سجل زمني أسبوعي</vt:lpstr>
      <vt:lpstr>'سجل زمني أسبوعي'!Print_Titles</vt:lpstr>
      <vt:lpstr>العنوان1</vt:lpstr>
      <vt:lpstr>منطقة_عنوان_الصف1..C5</vt:lpstr>
      <vt:lpstr>منطقة_عنوان_الصف2..G4</vt:lpstr>
      <vt:lpstr>منطقة_عنوان_الصف3..H15</vt:lpstr>
      <vt:lpstr>منطقة_عنوان_الصف5..H17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Abdo Ibrahiem</dc:creator>
  <cp:lastModifiedBy>Abdo Ibrahiem</cp:lastModifiedBy>
  <cp:lastPrinted>2022-05-31T04:20:44Z</cp:lastPrinted>
  <dcterms:created xsi:type="dcterms:W3CDTF">2015-06-05T18:17:20Z</dcterms:created>
  <dcterms:modified xsi:type="dcterms:W3CDTF">2022-05-31T04:28:41Z</dcterms:modified>
</cp:coreProperties>
</file>